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c\Documents\BUDOWY\WILKOWICE_SZPITAL\"/>
    </mc:Choice>
  </mc:AlternateContent>
  <xr:revisionPtr revIDLastSave="0" documentId="8_{2FB7666F-5B74-45AC-B82A-24F3B1896F7D}" xr6:coauthVersionLast="36" xr6:coauthVersionMax="36" xr10:uidLastSave="{00000000-0000-0000-0000-000000000000}"/>
  <bookViews>
    <workbookView xWindow="0" yWindow="0" windowWidth="23040" windowHeight="8484" xr2:uid="{8EF51BB5-B29C-4E56-AAB6-E881092A909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1" l="1"/>
  <c r="F63" i="1"/>
  <c r="F68" i="1"/>
  <c r="F67" i="1"/>
  <c r="F66" i="1"/>
  <c r="D57" i="1"/>
  <c r="F57" i="1" s="1"/>
  <c r="F55" i="1"/>
  <c r="F54" i="1" s="1"/>
  <c r="F44" i="1"/>
  <c r="F65" i="1"/>
  <c r="F64" i="1"/>
  <c r="F62" i="1"/>
  <c r="F61" i="1"/>
  <c r="F60" i="1"/>
  <c r="F59" i="1"/>
  <c r="F58" i="1"/>
  <c r="F56" i="1"/>
  <c r="F53" i="1" l="1"/>
  <c r="F52" i="1"/>
  <c r="F51" i="1"/>
  <c r="F50" i="1"/>
  <c r="F49" i="1"/>
  <c r="F48" i="1"/>
  <c r="F47" i="1"/>
  <c r="F46" i="1"/>
  <c r="F45" i="1"/>
  <c r="D38" i="1"/>
  <c r="F38" i="1" s="1"/>
  <c r="D28" i="1"/>
  <c r="F28" i="1" s="1"/>
  <c r="D18" i="1"/>
  <c r="F18" i="1" s="1"/>
  <c r="D8" i="1"/>
  <c r="F8" i="1" s="1"/>
  <c r="D39" i="1"/>
  <c r="F42" i="1"/>
  <c r="F41" i="1"/>
  <c r="F40" i="1"/>
  <c r="F39" i="1"/>
  <c r="F37" i="1"/>
  <c r="F36" i="1"/>
  <c r="F35" i="1"/>
  <c r="F34" i="1"/>
  <c r="D29" i="1"/>
  <c r="F29" i="1" s="1"/>
  <c r="D24" i="1"/>
  <c r="F24" i="1" s="1"/>
  <c r="F32" i="1"/>
  <c r="F31" i="1"/>
  <c r="F30" i="1"/>
  <c r="F27" i="1"/>
  <c r="F26" i="1"/>
  <c r="F25" i="1"/>
  <c r="F43" i="1" l="1"/>
  <c r="F33" i="1"/>
  <c r="F23" i="1"/>
  <c r="D19" i="1"/>
  <c r="F19" i="1" s="1"/>
  <c r="D14" i="1"/>
  <c r="F14" i="1" s="1"/>
  <c r="F22" i="1"/>
  <c r="F21" i="1"/>
  <c r="F20" i="1"/>
  <c r="F17" i="1"/>
  <c r="F16" i="1"/>
  <c r="F15" i="1"/>
  <c r="D9" i="1"/>
  <c r="F13" i="1" l="1"/>
  <c r="D4" i="1"/>
  <c r="F12" i="1" l="1"/>
  <c r="F10" i="1"/>
  <c r="F4" i="1" l="1"/>
  <c r="F5" i="1"/>
  <c r="F6" i="1"/>
  <c r="F7" i="1"/>
  <c r="F9" i="1"/>
  <c r="F11" i="1"/>
  <c r="F3" i="1" l="1"/>
  <c r="F70" i="1" s="1"/>
  <c r="F71" i="1" l="1"/>
  <c r="F72" i="1" s="1"/>
</calcChain>
</file>

<file path=xl/sharedStrings.xml><?xml version="1.0" encoding="utf-8"?>
<sst xmlns="http://schemas.openxmlformats.org/spreadsheetml/2006/main" count="205" uniqueCount="111">
  <si>
    <t>Nr</t>
  </si>
  <si>
    <t xml:space="preserve"> ELEMENTY ROBÓT</t>
  </si>
  <si>
    <t>Jedn.</t>
  </si>
  <si>
    <t xml:space="preserve"> Ilość</t>
  </si>
  <si>
    <t xml:space="preserve"> Cena jedn.</t>
  </si>
  <si>
    <t>TOTAL RAZEM</t>
  </si>
  <si>
    <t>1.1</t>
  </si>
  <si>
    <t>m2</t>
  </si>
  <si>
    <t>1.2</t>
  </si>
  <si>
    <t>1.3</t>
  </si>
  <si>
    <t>1.4</t>
  </si>
  <si>
    <t>1.5</t>
  </si>
  <si>
    <t>1.6</t>
  </si>
  <si>
    <t>1.7</t>
  </si>
  <si>
    <t>1.8</t>
  </si>
  <si>
    <t>szt.</t>
  </si>
  <si>
    <t>2</t>
  </si>
  <si>
    <t>Total - Ogółem</t>
  </si>
  <si>
    <t>kpl.</t>
  </si>
  <si>
    <t>Wykonanie instalacji wod-kan</t>
  </si>
  <si>
    <t>VAT</t>
  </si>
  <si>
    <t>BRUTTO</t>
  </si>
  <si>
    <t>NETTO</t>
  </si>
  <si>
    <t>POM 119</t>
  </si>
  <si>
    <t>Skucie Płytek</t>
  </si>
  <si>
    <t>Usunięcie wykładziny PCV</t>
  </si>
  <si>
    <t>Wykonanie nowych tynków</t>
  </si>
  <si>
    <t>Szpachlowanie, Malowanie</t>
  </si>
  <si>
    <t xml:space="preserve">Dostosowanie instalacji elektrycznej </t>
  </si>
  <si>
    <t>Przygotowanie powierzchni pod wykładzine PCV</t>
  </si>
  <si>
    <t>Ułożenie wykładziny PCV</t>
  </si>
  <si>
    <t>Pom 120</t>
  </si>
  <si>
    <t>3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</si>
  <si>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</si>
  <si>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</si>
  <si>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</si>
  <si>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</si>
  <si>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</si>
  <si>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</si>
  <si>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</si>
  <si>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</si>
  <si>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</si>
  <si>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</si>
  <si>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</si>
  <si>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</si>
  <si>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</si>
  <si>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</si>
  <si>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</si>
  <si>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</si>
  <si>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Pom 118</t>
  </si>
  <si>
    <t xml:space="preserve">Pom 117 </t>
  </si>
  <si>
    <t>4</t>
  </si>
  <si>
    <t>1.9</t>
  </si>
  <si>
    <t>Wykoanie "Fartucha" pod umywalkę</t>
  </si>
  <si>
    <t>2.9</t>
  </si>
  <si>
    <t>3.9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</si>
  <si>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</si>
  <si>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</si>
  <si>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</si>
  <si>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</si>
  <si>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</si>
  <si>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</si>
  <si>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</si>
  <si>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</si>
  <si>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</si>
  <si>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KORYTARZ</t>
  </si>
  <si>
    <t>5</t>
  </si>
  <si>
    <t>5.1</t>
  </si>
  <si>
    <t>Usuniecie wykładziny PCV</t>
  </si>
  <si>
    <t>5.2</t>
  </si>
  <si>
    <t>Demontaż instalacji C.O</t>
  </si>
  <si>
    <t>5.3</t>
  </si>
  <si>
    <t>Skucie kanału betonowego</t>
  </si>
  <si>
    <t>5.4</t>
  </si>
  <si>
    <t>5.5</t>
  </si>
  <si>
    <t>Wykoanie podbudowy pod posadzkę wraz z chudym betonem</t>
  </si>
  <si>
    <t>Skucie posadzki i wybranie gruntu</t>
  </si>
  <si>
    <t>5.6</t>
  </si>
  <si>
    <t>Izolacja przeciwwilgociwa</t>
  </si>
  <si>
    <t>5.7</t>
  </si>
  <si>
    <t>Izolacja termiczna</t>
  </si>
  <si>
    <t>5.8</t>
  </si>
  <si>
    <t>Jastrych cementowy</t>
  </si>
  <si>
    <t>5.9</t>
  </si>
  <si>
    <t>Wykonanie nowej instalacji C.O</t>
  </si>
  <si>
    <t>5.10</t>
  </si>
  <si>
    <t>Dostoswanie pomieszczeń po Laboratorium ( 4 szal + Korytarz i C.O.)</t>
  </si>
  <si>
    <t>6</t>
  </si>
  <si>
    <t xml:space="preserve">Skucie płytek </t>
  </si>
  <si>
    <t>TOALETA</t>
  </si>
  <si>
    <t>Wykonanie instalacji wod Kan</t>
  </si>
  <si>
    <t>Montaż umywalki</t>
  </si>
  <si>
    <t>montaż toalety</t>
  </si>
  <si>
    <t>Montaz prysznica</t>
  </si>
  <si>
    <t>6.1</t>
  </si>
  <si>
    <t>6.2</t>
  </si>
  <si>
    <t>6.3</t>
  </si>
  <si>
    <t>6.4</t>
  </si>
  <si>
    <t>6.5</t>
  </si>
  <si>
    <t>Płytki ceramiczne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</si>
  <si>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</si>
  <si>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</si>
  <si>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</si>
  <si>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</si>
  <si>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</si>
  <si>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</si>
  <si>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</si>
  <si>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</si>
  <si>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</si>
  <si>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</si>
  <si>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Montaż drzwi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</si>
</sst>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#,##0.00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1"/>
    </font>
    <font>
      <sz val="9"/>
      <name val="Calibri"/>
      <family val="2"/>
      <charset val="1"/>
    </font>
    <font>
      <sz val="11"/>
      <color rgb="FF000000"/>
      <name val="Calibri"/>
      <family val="2"/>
      <charset val="238"/>
    </font>
    <font>
      <b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4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4659260841701"/>
        <bgColor indexed="4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4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49" fontId="5" fillId="3" borderId="1" xfId="1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164" fontId="0" fillId="0" borderId="0" xfId="0" applyNumberFormat="1"/>
    <xf numFmtId="0" fontId="8" fillId="0" borderId="0" xfId="0" applyFont="1"/>
    <xf numFmtId="164" fontId="8" fillId="0" borderId="0" xfId="0" applyNumberFormat="1" applyFont="1"/>
    <xf numFmtId="165" fontId="6" fillId="0" borderId="4" xfId="1" applyNumberFormat="1" applyFont="1" applyFill="1" applyBorder="1" applyAlignment="1">
      <alignment vertical="center" wrapText="1"/>
    </xf>
    <xf numFmtId="49" fontId="10" fillId="5" borderId="1" xfId="1" applyNumberFormat="1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left" vertical="center" wrapText="1"/>
    </xf>
    <xf numFmtId="0" fontId="11" fillId="6" borderId="1" xfId="1" applyFont="1" applyFill="1" applyBorder="1" applyAlignment="1">
      <alignment horizontal="center" vertical="center" wrapText="1"/>
    </xf>
    <xf numFmtId="0" fontId="11" fillId="6" borderId="1" xfId="1" applyFont="1" applyFill="1" applyBorder="1" applyAlignment="1">
      <alignment vertical="center" wrapText="1"/>
    </xf>
    <xf numFmtId="165" fontId="11" fillId="6" borderId="4" xfId="1" applyNumberFormat="1" applyFont="1" applyFill="1" applyBorder="1" applyAlignment="1">
      <alignment vertical="center" wrapText="1"/>
    </xf>
    <xf numFmtId="49" fontId="10" fillId="7" borderId="1" xfId="1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left" vertical="center" wrapText="1"/>
    </xf>
    <xf numFmtId="0" fontId="11" fillId="8" borderId="1" xfId="1" applyFont="1" applyFill="1" applyBorder="1" applyAlignment="1">
      <alignment horizontal="center" vertical="center" wrapText="1"/>
    </xf>
    <xf numFmtId="0" fontId="11" fillId="8" borderId="1" xfId="1" applyFont="1" applyFill="1" applyBorder="1" applyAlignment="1">
      <alignment vertical="center" wrapText="1"/>
    </xf>
    <xf numFmtId="165" fontId="11" fillId="8" borderId="4" xfId="1" applyNumberFormat="1" applyFont="1" applyFill="1" applyBorder="1" applyAlignment="1">
      <alignment vertical="center" wrapText="1"/>
    </xf>
    <xf numFmtId="0" fontId="9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2">
    <cellStyle name="Excel Built-in Normal" xfId="1" xr:uid="{77D57925-9F9D-4C6A-987F-870F7E67345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07F10-3FE0-434C-BD5F-BAC373CE649A}">
  <sheetPr>
    <pageSetUpPr fitToPage="1"/>
  </sheetPr>
  <dimension ref="A1:H72"/>
  <sheetViews>
    <sheetView tabSelected="1" topLeftCell="A50" zoomScaleNormal="100" workbookViewId="0">
      <selection activeCell="E55" sqref="E55:E69"/>
    </sheetView>
  </sheetViews>
  <sheetFormatPr defaultRowHeight="14.4" x14ac:dyDescent="0.3"/>
  <cols>
    <col min="1" max="1" width="5.44140625" customWidth="1"/>
    <col min="2" max="2" width="42" customWidth="1"/>
    <col min="6" max="6" width="21.88671875" customWidth="1"/>
    <col min="8" max="8" width="10.5546875" bestFit="1" customWidth="1"/>
  </cols>
  <sheetData>
    <row r="1" spans="1:8" ht="57" customHeight="1" x14ac:dyDescent="0.3">
      <c r="A1" s="35" t="s">
        <v>86</v>
      </c>
      <c r="B1" s="36"/>
      <c r="C1" s="36"/>
      <c r="D1" s="36"/>
      <c r="E1" s="36"/>
      <c r="F1" s="36"/>
    </row>
    <row r="2" spans="1:8" ht="24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8" x14ac:dyDescent="0.3">
      <c r="A3" s="3">
        <v>1</v>
      </c>
      <c r="B3" s="4" t="s">
        <v>23</v>
      </c>
      <c r="C3" s="5"/>
      <c r="D3" s="5"/>
      <c r="E3" s="6"/>
      <c r="F3" s="7">
        <f>SUM(F4:F12)</f>
        <v>0</v>
      </c>
      <c r="H3" s="21"/>
    </row>
    <row r="4" spans="1:8" x14ac:dyDescent="0.3">
      <c r="A4" s="8" t="s">
        <v>6</v>
      </c>
      <c r="B4" s="16" t="s">
        <v>24</v>
      </c>
      <c r="C4" s="17" t="s">
        <v>7</v>
      </c>
      <c r="D4" s="18">
        <f>15.93*2</f>
        <v>31.86</v>
      </c>
      <c r="E4" s="18"/>
      <c r="F4" s="19">
        <f>E4*D4</f>
        <v>0</v>
      </c>
    </row>
    <row r="5" spans="1:8" x14ac:dyDescent="0.3">
      <c r="A5" s="8" t="s">
        <v>8</v>
      </c>
      <c r="B5" s="9" t="s">
        <v>19</v>
      </c>
      <c r="C5" s="17" t="s">
        <v>15</v>
      </c>
      <c r="D5" s="18">
        <v>1</v>
      </c>
      <c r="E5" s="18"/>
      <c r="F5" s="19">
        <f>E5*D5</f>
        <v>0</v>
      </c>
    </row>
    <row r="6" spans="1:8" x14ac:dyDescent="0.3">
      <c r="A6" s="8" t="s">
        <v>9</v>
      </c>
      <c r="B6" s="9" t="s">
        <v>25</v>
      </c>
      <c r="C6" s="17" t="s">
        <v>7</v>
      </c>
      <c r="D6" s="18">
        <v>14.81</v>
      </c>
      <c r="E6" s="18"/>
      <c r="F6" s="19">
        <f t="shared" ref="F6:F12" si="0">E6*D6</f>
        <v>0</v>
      </c>
    </row>
    <row r="7" spans="1:8" x14ac:dyDescent="0.3">
      <c r="A7" s="8" t="s">
        <v>10</v>
      </c>
      <c r="B7" s="9" t="s">
        <v>26</v>
      </c>
      <c r="C7" s="17" t="s">
        <v>7</v>
      </c>
      <c r="D7" s="18">
        <v>31.86</v>
      </c>
      <c r="E7" s="18"/>
      <c r="F7" s="19">
        <f t="shared" si="0"/>
        <v>0</v>
      </c>
    </row>
    <row r="8" spans="1:8" x14ac:dyDescent="0.3">
      <c r="A8" s="8" t="s">
        <v>11</v>
      </c>
      <c r="B8" s="9" t="s">
        <v>53</v>
      </c>
      <c r="C8" s="17" t="s">
        <v>7</v>
      </c>
      <c r="D8" s="18">
        <f>1.8*2</f>
        <v>3.6</v>
      </c>
      <c r="E8" s="18"/>
      <c r="F8" s="19">
        <f>E8*D8</f>
        <v>0</v>
      </c>
    </row>
    <row r="9" spans="1:8" x14ac:dyDescent="0.3">
      <c r="A9" s="8" t="s">
        <v>12</v>
      </c>
      <c r="B9" s="9" t="s">
        <v>27</v>
      </c>
      <c r="C9" s="17" t="s">
        <v>7</v>
      </c>
      <c r="D9" s="18">
        <f>47.79+14.81-3</f>
        <v>59.6</v>
      </c>
      <c r="E9" s="18"/>
      <c r="F9" s="19">
        <f t="shared" si="0"/>
        <v>0</v>
      </c>
    </row>
    <row r="10" spans="1:8" x14ac:dyDescent="0.3">
      <c r="A10" s="8" t="s">
        <v>13</v>
      </c>
      <c r="B10" s="9" t="s">
        <v>28</v>
      </c>
      <c r="C10" s="17" t="s">
        <v>18</v>
      </c>
      <c r="D10" s="18">
        <v>1</v>
      </c>
      <c r="E10" s="18"/>
      <c r="F10" s="19">
        <f t="shared" si="0"/>
        <v>0</v>
      </c>
    </row>
    <row r="11" spans="1:8" x14ac:dyDescent="0.3">
      <c r="A11" s="8" t="s">
        <v>14</v>
      </c>
      <c r="B11" s="20" t="s">
        <v>29</v>
      </c>
      <c r="C11" s="17" t="s">
        <v>7</v>
      </c>
      <c r="D11" s="18">
        <v>14.81</v>
      </c>
      <c r="E11" s="18"/>
      <c r="F11" s="19">
        <f t="shared" si="0"/>
        <v>0</v>
      </c>
    </row>
    <row r="12" spans="1:8" x14ac:dyDescent="0.3">
      <c r="A12" s="8" t="s">
        <v>52</v>
      </c>
      <c r="B12" s="15" t="s">
        <v>30</v>
      </c>
      <c r="C12" s="17" t="s">
        <v>7</v>
      </c>
      <c r="D12" s="18">
        <v>14.81</v>
      </c>
      <c r="E12" s="18"/>
      <c r="F12" s="19">
        <f t="shared" si="0"/>
        <v>0</v>
      </c>
    </row>
    <row r="13" spans="1:8" x14ac:dyDescent="0.3">
      <c r="A13" s="4" t="s">
        <v>16</v>
      </c>
      <c r="B13" s="4" t="s">
        <v>31</v>
      </c>
      <c r="C13" s="4"/>
      <c r="D13" s="4"/>
      <c r="E13" s="4"/>
      <c r="F13" s="7">
        <f>SUM(F14:F22)</f>
        <v>0</v>
      </c>
      <c r="H13" s="21"/>
    </row>
    <row r="14" spans="1:8" x14ac:dyDescent="0.3">
      <c r="A14" s="8" t="s">
        <v>33</v>
      </c>
      <c r="B14" s="16" t="s">
        <v>24</v>
      </c>
      <c r="C14" s="17" t="s">
        <v>7</v>
      </c>
      <c r="D14" s="18">
        <f>17.9*2</f>
        <v>35.799999999999997</v>
      </c>
      <c r="E14" s="18"/>
      <c r="F14" s="19">
        <f>E14*D14</f>
        <v>0</v>
      </c>
    </row>
    <row r="15" spans="1:8" x14ac:dyDescent="0.3">
      <c r="A15" s="8" t="s">
        <v>34</v>
      </c>
      <c r="B15" s="9" t="s">
        <v>19</v>
      </c>
      <c r="C15" s="17" t="s">
        <v>15</v>
      </c>
      <c r="D15" s="18">
        <v>1</v>
      </c>
      <c r="E15" s="18"/>
      <c r="F15" s="19">
        <f>E15*D15</f>
        <v>0</v>
      </c>
    </row>
    <row r="16" spans="1:8" x14ac:dyDescent="0.3">
      <c r="A16" s="8" t="s">
        <v>35</v>
      </c>
      <c r="B16" s="9" t="s">
        <v>25</v>
      </c>
      <c r="C16" s="17" t="s">
        <v>7</v>
      </c>
      <c r="D16" s="18">
        <v>19.78</v>
      </c>
      <c r="E16" s="18"/>
      <c r="F16" s="19">
        <f t="shared" ref="F16:F22" si="1">E16*D16</f>
        <v>0</v>
      </c>
    </row>
    <row r="17" spans="1:8" x14ac:dyDescent="0.3">
      <c r="A17" s="8" t="s">
        <v>36</v>
      </c>
      <c r="B17" s="9" t="s">
        <v>26</v>
      </c>
      <c r="C17" s="17" t="s">
        <v>7</v>
      </c>
      <c r="D17" s="18">
        <v>35.799999999999997</v>
      </c>
      <c r="E17" s="18"/>
      <c r="F17" s="19">
        <f t="shared" si="1"/>
        <v>0</v>
      </c>
    </row>
    <row r="18" spans="1:8" x14ac:dyDescent="0.3">
      <c r="A18" s="8" t="s">
        <v>37</v>
      </c>
      <c r="B18" s="9" t="s">
        <v>53</v>
      </c>
      <c r="C18" s="17" t="s">
        <v>7</v>
      </c>
      <c r="D18" s="18">
        <f>2.8*2</f>
        <v>5.6</v>
      </c>
      <c r="E18" s="18"/>
      <c r="F18" s="19">
        <f>E18*D18</f>
        <v>0</v>
      </c>
    </row>
    <row r="19" spans="1:8" x14ac:dyDescent="0.3">
      <c r="A19" s="8" t="s">
        <v>38</v>
      </c>
      <c r="B19" s="9" t="s">
        <v>27</v>
      </c>
      <c r="C19" s="17" t="s">
        <v>7</v>
      </c>
      <c r="D19" s="18">
        <f>17.9*3+19.78-3</f>
        <v>70.47999999999999</v>
      </c>
      <c r="E19" s="18"/>
      <c r="F19" s="19">
        <f t="shared" si="1"/>
        <v>0</v>
      </c>
    </row>
    <row r="20" spans="1:8" x14ac:dyDescent="0.3">
      <c r="A20" s="8" t="s">
        <v>39</v>
      </c>
      <c r="B20" s="9" t="s">
        <v>28</v>
      </c>
      <c r="C20" s="17" t="s">
        <v>18</v>
      </c>
      <c r="D20" s="18">
        <v>1</v>
      </c>
      <c r="E20" s="18"/>
      <c r="F20" s="19">
        <f t="shared" si="1"/>
        <v>0</v>
      </c>
    </row>
    <row r="21" spans="1:8" x14ac:dyDescent="0.3">
      <c r="A21" s="8" t="s">
        <v>40</v>
      </c>
      <c r="B21" s="20" t="s">
        <v>29</v>
      </c>
      <c r="C21" s="17" t="s">
        <v>7</v>
      </c>
      <c r="D21" s="18">
        <v>19.78</v>
      </c>
      <c r="E21" s="18"/>
      <c r="F21" s="19">
        <f t="shared" si="1"/>
        <v>0</v>
      </c>
    </row>
    <row r="22" spans="1:8" x14ac:dyDescent="0.3">
      <c r="A22" s="8" t="s">
        <v>54</v>
      </c>
      <c r="B22" s="15" t="s">
        <v>30</v>
      </c>
      <c r="C22" s="17" t="s">
        <v>7</v>
      </c>
      <c r="D22" s="18">
        <v>19.78</v>
      </c>
      <c r="E22" s="18"/>
      <c r="F22" s="19">
        <f t="shared" si="1"/>
        <v>0</v>
      </c>
      <c r="H22" s="21"/>
    </row>
    <row r="23" spans="1:8" x14ac:dyDescent="0.3">
      <c r="A23" s="25" t="s">
        <v>32</v>
      </c>
      <c r="B23" s="26" t="s">
        <v>49</v>
      </c>
      <c r="C23" s="27"/>
      <c r="D23" s="28"/>
      <c r="E23" s="28"/>
      <c r="F23" s="29">
        <f>SUM(F24:F32)</f>
        <v>0</v>
      </c>
      <c r="H23" s="21"/>
    </row>
    <row r="24" spans="1:8" x14ac:dyDescent="0.3">
      <c r="A24" s="8" t="s">
        <v>41</v>
      </c>
      <c r="B24" s="15" t="s">
        <v>24</v>
      </c>
      <c r="C24" s="17" t="s">
        <v>7</v>
      </c>
      <c r="D24" s="18">
        <f>14.7*2</f>
        <v>29.4</v>
      </c>
      <c r="E24" s="18"/>
      <c r="F24" s="24">
        <f>E24*D24</f>
        <v>0</v>
      </c>
      <c r="H24" s="21"/>
    </row>
    <row r="25" spans="1:8" x14ac:dyDescent="0.3">
      <c r="A25" s="8" t="s">
        <v>42</v>
      </c>
      <c r="B25" s="15" t="s">
        <v>19</v>
      </c>
      <c r="C25" s="17" t="s">
        <v>15</v>
      </c>
      <c r="D25" s="18">
        <v>1</v>
      </c>
      <c r="E25" s="18"/>
      <c r="F25" s="24">
        <f>E25*D25</f>
        <v>0</v>
      </c>
      <c r="H25" s="21"/>
    </row>
    <row r="26" spans="1:8" x14ac:dyDescent="0.3">
      <c r="A26" s="8" t="s">
        <v>43</v>
      </c>
      <c r="B26" s="15" t="s">
        <v>25</v>
      </c>
      <c r="C26" s="17" t="s">
        <v>7</v>
      </c>
      <c r="D26" s="18">
        <v>11.8</v>
      </c>
      <c r="E26" s="18"/>
      <c r="F26" s="24">
        <f t="shared" ref="F26:F32" si="2">E26*D26</f>
        <v>0</v>
      </c>
      <c r="H26" s="21"/>
    </row>
    <row r="27" spans="1:8" x14ac:dyDescent="0.3">
      <c r="A27" s="8" t="s">
        <v>44</v>
      </c>
      <c r="B27" s="15" t="s">
        <v>26</v>
      </c>
      <c r="C27" s="17" t="s">
        <v>7</v>
      </c>
      <c r="D27" s="18">
        <v>29.4</v>
      </c>
      <c r="E27" s="18"/>
      <c r="F27" s="24">
        <f t="shared" si="2"/>
        <v>0</v>
      </c>
      <c r="H27" s="21"/>
    </row>
    <row r="28" spans="1:8" x14ac:dyDescent="0.3">
      <c r="A28" s="8" t="s">
        <v>45</v>
      </c>
      <c r="B28" s="9" t="s">
        <v>53</v>
      </c>
      <c r="C28" s="17" t="s">
        <v>7</v>
      </c>
      <c r="D28" s="18">
        <f>1.3*2</f>
        <v>2.6</v>
      </c>
      <c r="E28" s="18"/>
      <c r="F28" s="19">
        <f>E28*D28</f>
        <v>0</v>
      </c>
      <c r="H28" s="21"/>
    </row>
    <row r="29" spans="1:8" x14ac:dyDescent="0.3">
      <c r="A29" s="8" t="s">
        <v>46</v>
      </c>
      <c r="B29" s="15" t="s">
        <v>27</v>
      </c>
      <c r="C29" s="17" t="s">
        <v>7</v>
      </c>
      <c r="D29" s="18">
        <f>14.7*3+11.8-4</f>
        <v>51.899999999999991</v>
      </c>
      <c r="E29" s="18"/>
      <c r="F29" s="24">
        <f t="shared" si="2"/>
        <v>0</v>
      </c>
      <c r="H29" s="21"/>
    </row>
    <row r="30" spans="1:8" x14ac:dyDescent="0.3">
      <c r="A30" s="8" t="s">
        <v>47</v>
      </c>
      <c r="B30" s="15" t="s">
        <v>28</v>
      </c>
      <c r="C30" s="17" t="s">
        <v>18</v>
      </c>
      <c r="D30" s="18">
        <v>1</v>
      </c>
      <c r="E30" s="18"/>
      <c r="F30" s="24">
        <f t="shared" si="2"/>
        <v>0</v>
      </c>
      <c r="H30" s="21"/>
    </row>
    <row r="31" spans="1:8" x14ac:dyDescent="0.3">
      <c r="A31" s="8" t="s">
        <v>48</v>
      </c>
      <c r="B31" s="15" t="s">
        <v>29</v>
      </c>
      <c r="C31" s="17" t="s">
        <v>7</v>
      </c>
      <c r="D31" s="18">
        <v>11.8</v>
      </c>
      <c r="E31" s="18"/>
      <c r="F31" s="24">
        <f t="shared" si="2"/>
        <v>0</v>
      </c>
      <c r="H31" s="21"/>
    </row>
    <row r="32" spans="1:8" x14ac:dyDescent="0.3">
      <c r="A32" s="8" t="s">
        <v>55</v>
      </c>
      <c r="B32" s="15" t="s">
        <v>30</v>
      </c>
      <c r="C32" s="17" t="s">
        <v>7</v>
      </c>
      <c r="D32" s="18">
        <v>11.8</v>
      </c>
      <c r="E32" s="18"/>
      <c r="F32" s="24">
        <f t="shared" si="2"/>
        <v>0</v>
      </c>
      <c r="H32" s="21"/>
    </row>
    <row r="33" spans="1:8" x14ac:dyDescent="0.3">
      <c r="A33" s="30" t="s">
        <v>51</v>
      </c>
      <c r="B33" s="31" t="s">
        <v>50</v>
      </c>
      <c r="C33" s="32"/>
      <c r="D33" s="33"/>
      <c r="E33" s="33"/>
      <c r="F33" s="34">
        <f>SUM(F34:F42)</f>
        <v>0</v>
      </c>
      <c r="H33" s="21"/>
    </row>
    <row r="34" spans="1:8" x14ac:dyDescent="0.3">
      <c r="A34" s="8" t="s">
        <v>56</v>
      </c>
      <c r="B34" s="15" t="s">
        <v>24</v>
      </c>
      <c r="C34" s="17" t="s">
        <v>7</v>
      </c>
      <c r="D34" s="18">
        <v>5</v>
      </c>
      <c r="E34" s="18"/>
      <c r="F34" s="24">
        <f>E34*D34</f>
        <v>0</v>
      </c>
      <c r="H34" s="21"/>
    </row>
    <row r="35" spans="1:8" x14ac:dyDescent="0.3">
      <c r="A35" s="8" t="s">
        <v>57</v>
      </c>
      <c r="B35" s="15" t="s">
        <v>19</v>
      </c>
      <c r="C35" s="17" t="s">
        <v>15</v>
      </c>
      <c r="D35" s="18">
        <v>1</v>
      </c>
      <c r="E35" s="18"/>
      <c r="F35" s="24">
        <f>E35*D35</f>
        <v>0</v>
      </c>
      <c r="H35" s="21"/>
    </row>
    <row r="36" spans="1:8" x14ac:dyDescent="0.3">
      <c r="A36" s="8" t="s">
        <v>58</v>
      </c>
      <c r="B36" s="15" t="s">
        <v>25</v>
      </c>
      <c r="C36" s="17" t="s">
        <v>7</v>
      </c>
      <c r="D36" s="18">
        <v>12.08</v>
      </c>
      <c r="E36" s="18"/>
      <c r="F36" s="24">
        <f t="shared" ref="F36:F42" si="3">E36*D36</f>
        <v>0</v>
      </c>
      <c r="H36" s="21"/>
    </row>
    <row r="37" spans="1:8" x14ac:dyDescent="0.3">
      <c r="A37" s="8" t="s">
        <v>59</v>
      </c>
      <c r="B37" s="15" t="s">
        <v>26</v>
      </c>
      <c r="C37" s="17" t="s">
        <v>7</v>
      </c>
      <c r="D37" s="18">
        <v>5</v>
      </c>
      <c r="E37" s="18"/>
      <c r="F37" s="24">
        <f t="shared" si="3"/>
        <v>0</v>
      </c>
      <c r="H37" s="21"/>
    </row>
    <row r="38" spans="1:8" x14ac:dyDescent="0.3">
      <c r="A38" s="8" t="s">
        <v>60</v>
      </c>
      <c r="B38" s="15" t="s">
        <v>53</v>
      </c>
      <c r="C38" s="17" t="s">
        <v>7</v>
      </c>
      <c r="D38" s="18">
        <f>1.6*2</f>
        <v>3.2</v>
      </c>
      <c r="E38" s="18"/>
      <c r="F38" s="24">
        <f>E38*D38</f>
        <v>0</v>
      </c>
      <c r="H38" s="21"/>
    </row>
    <row r="39" spans="1:8" x14ac:dyDescent="0.3">
      <c r="A39" s="8" t="s">
        <v>61</v>
      </c>
      <c r="B39" s="15" t="s">
        <v>27</v>
      </c>
      <c r="C39" s="17" t="s">
        <v>7</v>
      </c>
      <c r="D39" s="18">
        <f>14.82*3+12.08-4</f>
        <v>52.54</v>
      </c>
      <c r="E39" s="18"/>
      <c r="F39" s="24">
        <f t="shared" si="3"/>
        <v>0</v>
      </c>
      <c r="H39" s="21"/>
    </row>
    <row r="40" spans="1:8" x14ac:dyDescent="0.3">
      <c r="A40" s="8" t="s">
        <v>62</v>
      </c>
      <c r="B40" s="15" t="s">
        <v>28</v>
      </c>
      <c r="C40" s="17" t="s">
        <v>18</v>
      </c>
      <c r="D40" s="18">
        <v>1</v>
      </c>
      <c r="E40" s="18"/>
      <c r="F40" s="24">
        <f t="shared" si="3"/>
        <v>0</v>
      </c>
      <c r="H40" s="21"/>
    </row>
    <row r="41" spans="1:8" x14ac:dyDescent="0.3">
      <c r="A41" s="8" t="s">
        <v>63</v>
      </c>
      <c r="B41" s="15" t="s">
        <v>29</v>
      </c>
      <c r="C41" s="17" t="s">
        <v>7</v>
      </c>
      <c r="D41" s="18">
        <v>12.08</v>
      </c>
      <c r="E41" s="18"/>
      <c r="F41" s="24">
        <f t="shared" si="3"/>
        <v>0</v>
      </c>
      <c r="H41" s="21"/>
    </row>
    <row r="42" spans="1:8" x14ac:dyDescent="0.3">
      <c r="A42" s="8" t="s">
        <v>64</v>
      </c>
      <c r="B42" s="15" t="s">
        <v>30</v>
      </c>
      <c r="C42" s="17" t="s">
        <v>7</v>
      </c>
      <c r="D42" s="18">
        <v>12.08</v>
      </c>
      <c r="E42" s="18"/>
      <c r="F42" s="24">
        <f t="shared" si="3"/>
        <v>0</v>
      </c>
      <c r="H42" s="21"/>
    </row>
    <row r="43" spans="1:8" x14ac:dyDescent="0.3">
      <c r="A43" s="25" t="s">
        <v>66</v>
      </c>
      <c r="B43" s="26" t="s">
        <v>65</v>
      </c>
      <c r="C43" s="27"/>
      <c r="D43" s="28"/>
      <c r="E43" s="28"/>
      <c r="F43" s="29">
        <f>SUM(F44:F53)</f>
        <v>0</v>
      </c>
      <c r="H43" s="21"/>
    </row>
    <row r="44" spans="1:8" x14ac:dyDescent="0.3">
      <c r="A44" s="8" t="s">
        <v>67</v>
      </c>
      <c r="B44" s="15" t="s">
        <v>68</v>
      </c>
      <c r="C44" s="17" t="s">
        <v>7</v>
      </c>
      <c r="D44" s="18">
        <v>23.17</v>
      </c>
      <c r="E44" s="18"/>
      <c r="F44" s="24">
        <f>E44*8</f>
        <v>0</v>
      </c>
      <c r="H44" s="21"/>
    </row>
    <row r="45" spans="1:8" x14ac:dyDescent="0.3">
      <c r="A45" s="8" t="s">
        <v>69</v>
      </c>
      <c r="B45" s="15" t="s">
        <v>70</v>
      </c>
      <c r="C45" s="17" t="s">
        <v>18</v>
      </c>
      <c r="D45" s="18">
        <v>1</v>
      </c>
      <c r="E45" s="18"/>
      <c r="F45" s="24">
        <f t="shared" ref="F45:F53" si="4">E45*D45</f>
        <v>0</v>
      </c>
      <c r="H45" s="21"/>
    </row>
    <row r="46" spans="1:8" x14ac:dyDescent="0.3">
      <c r="A46" s="8" t="s">
        <v>71</v>
      </c>
      <c r="B46" s="15" t="s">
        <v>72</v>
      </c>
      <c r="C46" s="17" t="s">
        <v>18</v>
      </c>
      <c r="D46" s="18">
        <v>1</v>
      </c>
      <c r="E46" s="18"/>
      <c r="F46" s="24">
        <f t="shared" si="4"/>
        <v>0</v>
      </c>
      <c r="H46" s="21"/>
    </row>
    <row r="47" spans="1:8" x14ac:dyDescent="0.3">
      <c r="A47" s="8" t="s">
        <v>73</v>
      </c>
      <c r="B47" s="15" t="s">
        <v>76</v>
      </c>
      <c r="C47" s="17" t="s">
        <v>7</v>
      </c>
      <c r="D47" s="18">
        <v>23.17</v>
      </c>
      <c r="E47" s="18"/>
      <c r="F47" s="24">
        <f t="shared" si="4"/>
        <v>0</v>
      </c>
      <c r="H47" s="21"/>
    </row>
    <row r="48" spans="1:8" ht="28.8" x14ac:dyDescent="0.3">
      <c r="A48" s="8" t="s">
        <v>74</v>
      </c>
      <c r="B48" s="15" t="s">
        <v>75</v>
      </c>
      <c r="C48" s="17" t="s">
        <v>7</v>
      </c>
      <c r="D48" s="18">
        <v>23.17</v>
      </c>
      <c r="E48" s="18"/>
      <c r="F48" s="24">
        <f t="shared" si="4"/>
        <v>0</v>
      </c>
      <c r="H48" s="21"/>
    </row>
    <row r="49" spans="1:8" x14ac:dyDescent="0.3">
      <c r="A49" s="8" t="s">
        <v>77</v>
      </c>
      <c r="B49" s="15" t="s">
        <v>78</v>
      </c>
      <c r="C49" s="17" t="s">
        <v>7</v>
      </c>
      <c r="D49" s="18">
        <v>23.17</v>
      </c>
      <c r="E49" s="18"/>
      <c r="F49" s="24">
        <f t="shared" si="4"/>
        <v>0</v>
      </c>
      <c r="H49" s="21"/>
    </row>
    <row r="50" spans="1:8" x14ac:dyDescent="0.3">
      <c r="A50" s="8" t="s">
        <v>79</v>
      </c>
      <c r="B50" s="15" t="s">
        <v>80</v>
      </c>
      <c r="C50" s="17" t="s">
        <v>7</v>
      </c>
      <c r="D50" s="18">
        <v>23.17</v>
      </c>
      <c r="E50" s="18"/>
      <c r="F50" s="24">
        <f t="shared" si="4"/>
        <v>0</v>
      </c>
      <c r="H50" s="21"/>
    </row>
    <row r="51" spans="1:8" x14ac:dyDescent="0.3">
      <c r="A51" s="8" t="s">
        <v>81</v>
      </c>
      <c r="B51" s="15" t="s">
        <v>82</v>
      </c>
      <c r="C51" s="17" t="s">
        <v>7</v>
      </c>
      <c r="D51" s="18">
        <v>23.17</v>
      </c>
      <c r="E51" s="18"/>
      <c r="F51" s="24">
        <f t="shared" si="4"/>
        <v>0</v>
      </c>
      <c r="H51" s="21"/>
    </row>
    <row r="52" spans="1:8" x14ac:dyDescent="0.3">
      <c r="A52" s="8" t="s">
        <v>83</v>
      </c>
      <c r="B52" s="15" t="s">
        <v>30</v>
      </c>
      <c r="C52" s="17" t="s">
        <v>7</v>
      </c>
      <c r="D52" s="18">
        <v>23.1</v>
      </c>
      <c r="E52" s="18"/>
      <c r="F52" s="24">
        <f t="shared" si="4"/>
        <v>0</v>
      </c>
      <c r="H52" s="21"/>
    </row>
    <row r="53" spans="1:8" x14ac:dyDescent="0.3">
      <c r="A53" s="8" t="s">
        <v>85</v>
      </c>
      <c r="B53" s="15" t="s">
        <v>84</v>
      </c>
      <c r="C53" s="17" t="s">
        <v>18</v>
      </c>
      <c r="D53" s="18">
        <v>1</v>
      </c>
      <c r="E53" s="18"/>
      <c r="F53" s="24">
        <f t="shared" si="4"/>
        <v>0</v>
      </c>
      <c r="H53" s="21"/>
    </row>
    <row r="54" spans="1:8" x14ac:dyDescent="0.3">
      <c r="A54" s="25" t="s">
        <v>87</v>
      </c>
      <c r="B54" s="26" t="s">
        <v>89</v>
      </c>
      <c r="C54" s="27"/>
      <c r="D54" s="28"/>
      <c r="E54" s="28"/>
      <c r="F54" s="29">
        <f>SUM(F55:F69)</f>
        <v>0</v>
      </c>
      <c r="H54" s="21"/>
    </row>
    <row r="55" spans="1:8" x14ac:dyDescent="0.3">
      <c r="A55" s="8" t="s">
        <v>94</v>
      </c>
      <c r="B55" s="15" t="s">
        <v>68</v>
      </c>
      <c r="C55" s="17" t="s">
        <v>7</v>
      </c>
      <c r="D55" s="18">
        <v>4.5999999999999996</v>
      </c>
      <c r="E55" s="18"/>
      <c r="F55" s="24">
        <f>E55*D55</f>
        <v>0</v>
      </c>
      <c r="H55" s="21"/>
    </row>
    <row r="56" spans="1:8" x14ac:dyDescent="0.3">
      <c r="A56" s="8" t="s">
        <v>95</v>
      </c>
      <c r="B56" s="15" t="s">
        <v>70</v>
      </c>
      <c r="C56" s="17" t="s">
        <v>18</v>
      </c>
      <c r="D56" s="18">
        <v>1</v>
      </c>
      <c r="E56" s="18"/>
      <c r="F56" s="24">
        <f t="shared" ref="F56:F69" si="5">E56*D56</f>
        <v>0</v>
      </c>
      <c r="H56" s="21"/>
    </row>
    <row r="57" spans="1:8" x14ac:dyDescent="0.3">
      <c r="A57" s="8" t="s">
        <v>96</v>
      </c>
      <c r="B57" s="15" t="s">
        <v>88</v>
      </c>
      <c r="C57" s="17" t="s">
        <v>7</v>
      </c>
      <c r="D57" s="18">
        <f>8.84*2.5</f>
        <v>22.1</v>
      </c>
      <c r="E57" s="18"/>
      <c r="F57" s="24">
        <f t="shared" si="5"/>
        <v>0</v>
      </c>
      <c r="H57" s="21"/>
    </row>
    <row r="58" spans="1:8" x14ac:dyDescent="0.3">
      <c r="A58" s="8" t="s">
        <v>97</v>
      </c>
      <c r="B58" s="15" t="s">
        <v>76</v>
      </c>
      <c r="C58" s="17" t="s">
        <v>7</v>
      </c>
      <c r="D58" s="18">
        <v>4.5999999999999996</v>
      </c>
      <c r="E58" s="18"/>
      <c r="F58" s="24">
        <f t="shared" si="5"/>
        <v>0</v>
      </c>
      <c r="H58" s="21"/>
    </row>
    <row r="59" spans="1:8" ht="28.8" x14ac:dyDescent="0.3">
      <c r="A59" s="8" t="s">
        <v>98</v>
      </c>
      <c r="B59" s="15" t="s">
        <v>75</v>
      </c>
      <c r="C59" s="17" t="s">
        <v>7</v>
      </c>
      <c r="D59" s="18">
        <v>4.5999999999999996</v>
      </c>
      <c r="E59" s="18"/>
      <c r="F59" s="24">
        <f t="shared" si="5"/>
        <v>0</v>
      </c>
      <c r="H59" s="21"/>
    </row>
    <row r="60" spans="1:8" x14ac:dyDescent="0.3">
      <c r="A60" s="8" t="s">
        <v>100</v>
      </c>
      <c r="B60" s="15" t="s">
        <v>78</v>
      </c>
      <c r="C60" s="17" t="s">
        <v>7</v>
      </c>
      <c r="D60" s="18">
        <v>4.5999999999999996</v>
      </c>
      <c r="E60" s="18"/>
      <c r="F60" s="24">
        <f t="shared" si="5"/>
        <v>0</v>
      </c>
      <c r="H60" s="21"/>
    </row>
    <row r="61" spans="1:8" x14ac:dyDescent="0.3">
      <c r="A61" s="8" t="s">
        <v>101</v>
      </c>
      <c r="B61" s="15" t="s">
        <v>80</v>
      </c>
      <c r="C61" s="17" t="s">
        <v>7</v>
      </c>
      <c r="D61" s="18">
        <v>4.5999999999999996</v>
      </c>
      <c r="E61" s="18"/>
      <c r="F61" s="24">
        <f t="shared" si="5"/>
        <v>0</v>
      </c>
      <c r="H61" s="21"/>
    </row>
    <row r="62" spans="1:8" x14ac:dyDescent="0.3">
      <c r="A62" s="8" t="s">
        <v>102</v>
      </c>
      <c r="B62" s="15" t="s">
        <v>82</v>
      </c>
      <c r="C62" s="17" t="s">
        <v>7</v>
      </c>
      <c r="D62" s="18">
        <v>4.5999999999999996</v>
      </c>
      <c r="E62" s="18"/>
      <c r="F62" s="24">
        <f t="shared" si="5"/>
        <v>0</v>
      </c>
      <c r="H62" s="21"/>
    </row>
    <row r="63" spans="1:8" x14ac:dyDescent="0.3">
      <c r="A63" s="8" t="s">
        <v>103</v>
      </c>
      <c r="B63" s="15" t="s">
        <v>99</v>
      </c>
      <c r="C63" s="17" t="s">
        <v>7</v>
      </c>
      <c r="D63" s="18">
        <v>22.1</v>
      </c>
      <c r="E63" s="18"/>
      <c r="F63" s="24">
        <f t="shared" si="5"/>
        <v>0</v>
      </c>
      <c r="H63" s="21"/>
    </row>
    <row r="64" spans="1:8" x14ac:dyDescent="0.3">
      <c r="A64" s="8" t="s">
        <v>104</v>
      </c>
      <c r="B64" s="15" t="s">
        <v>30</v>
      </c>
      <c r="C64" s="17" t="s">
        <v>7</v>
      </c>
      <c r="D64" s="18">
        <v>4.5999999999999996</v>
      </c>
      <c r="E64" s="18"/>
      <c r="F64" s="24">
        <f t="shared" si="5"/>
        <v>0</v>
      </c>
      <c r="H64" s="21"/>
    </row>
    <row r="65" spans="1:8" x14ac:dyDescent="0.3">
      <c r="A65" s="8" t="s">
        <v>105</v>
      </c>
      <c r="B65" s="15" t="s">
        <v>90</v>
      </c>
      <c r="C65" s="17" t="s">
        <v>18</v>
      </c>
      <c r="D65" s="18">
        <v>1</v>
      </c>
      <c r="E65" s="18"/>
      <c r="F65" s="24">
        <f t="shared" si="5"/>
        <v>0</v>
      </c>
      <c r="H65" s="21"/>
    </row>
    <row r="66" spans="1:8" x14ac:dyDescent="0.3">
      <c r="A66" s="8" t="s">
        <v>106</v>
      </c>
      <c r="B66" s="15" t="s">
        <v>91</v>
      </c>
      <c r="C66" s="17" t="s">
        <v>18</v>
      </c>
      <c r="D66" s="18">
        <v>1</v>
      </c>
      <c r="E66" s="18"/>
      <c r="F66" s="24">
        <f t="shared" si="5"/>
        <v>0</v>
      </c>
      <c r="H66" s="21"/>
    </row>
    <row r="67" spans="1:8" x14ac:dyDescent="0.3">
      <c r="A67" s="8" t="s">
        <v>107</v>
      </c>
      <c r="B67" s="15" t="s">
        <v>92</v>
      </c>
      <c r="C67" s="17" t="s">
        <v>18</v>
      </c>
      <c r="D67" s="18">
        <v>1</v>
      </c>
      <c r="E67" s="18"/>
      <c r="F67" s="24">
        <f t="shared" si="5"/>
        <v>0</v>
      </c>
      <c r="H67" s="21"/>
    </row>
    <row r="68" spans="1:8" x14ac:dyDescent="0.3">
      <c r="A68" s="8" t="s">
        <v>108</v>
      </c>
      <c r="B68" s="15" t="s">
        <v>93</v>
      </c>
      <c r="C68" s="17" t="s">
        <v>18</v>
      </c>
      <c r="D68" s="18">
        <v>1</v>
      </c>
      <c r="E68" s="18"/>
      <c r="F68" s="24">
        <f t="shared" si="5"/>
        <v>0</v>
      </c>
      <c r="H68" s="21"/>
    </row>
    <row r="69" spans="1:8" x14ac:dyDescent="0.3">
      <c r="A69" s="8" t="s">
        <v>109</v>
      </c>
      <c r="B69" s="15" t="s">
        <v>110</v>
      </c>
      <c r="C69" s="17" t="s">
        <v>18</v>
      </c>
      <c r="D69" s="18">
        <v>1</v>
      </c>
      <c r="E69" s="18"/>
      <c r="F69" s="24">
        <f t="shared" si="5"/>
        <v>0</v>
      </c>
      <c r="H69" s="21"/>
    </row>
    <row r="70" spans="1:8" x14ac:dyDescent="0.3">
      <c r="A70" s="10"/>
      <c r="B70" s="11" t="s">
        <v>17</v>
      </c>
      <c r="C70" s="12"/>
      <c r="D70" s="12"/>
      <c r="E70" s="13" t="s">
        <v>22</v>
      </c>
      <c r="F70" s="14">
        <f>F13+F3+F23+F33+F43+F54</f>
        <v>0</v>
      </c>
    </row>
    <row r="71" spans="1:8" x14ac:dyDescent="0.3">
      <c r="E71" t="s">
        <v>20</v>
      </c>
      <c r="F71" s="21">
        <f>F70*0.23</f>
        <v>0</v>
      </c>
    </row>
    <row r="72" spans="1:8" x14ac:dyDescent="0.3">
      <c r="A72" s="22"/>
      <c r="B72" s="22"/>
      <c r="C72" s="22"/>
      <c r="D72" s="22"/>
      <c r="E72" s="22" t="s">
        <v>21</v>
      </c>
      <c r="F72" s="23">
        <f>F71+F70</f>
        <v>0</v>
      </c>
    </row>
  </sheetData>
  <mergeCells count="1">
    <mergeCell ref="A1:F1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Grzegorz Tatoń</cp:lastModifiedBy>
  <cp:lastPrinted>2023-02-22T21:48:54Z</cp:lastPrinted>
  <dcterms:created xsi:type="dcterms:W3CDTF">2022-10-10T07:05:26Z</dcterms:created>
  <dcterms:modified xsi:type="dcterms:W3CDTF">2025-10-02T07:29:52Z</dcterms:modified>
</cp:coreProperties>
</file>